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515" windowHeight="12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<sst xmlns="http://schemas.openxmlformats.org/spreadsheetml/2006/main" count="172" uniqueCount="121">
  <si>
    <t>Cycle 1</t>
  </si>
  <si>
    <t>Cycle 2</t>
  </si>
  <si>
    <t>Cycle 3</t>
  </si>
  <si>
    <t>Cycle 4</t>
  </si>
  <si>
    <t>Cycle 5</t>
  </si>
  <si>
    <t>Cycle 6</t>
  </si>
  <si>
    <t>Cycle 7</t>
  </si>
  <si>
    <t>Cycle 8</t>
  </si>
  <si>
    <t>Cycle 9</t>
  </si>
  <si>
    <t>Consommation électrique</t>
  </si>
  <si>
    <t>Unités</t>
  </si>
  <si>
    <t>km</t>
  </si>
  <si>
    <t>km/h</t>
  </si>
  <si>
    <t>kWh/100km</t>
  </si>
  <si>
    <t>L/100km</t>
  </si>
  <si>
    <t>€/kWh</t>
  </si>
  <si>
    <t>€/L</t>
  </si>
  <si>
    <t>Coût de l'électricité</t>
  </si>
  <si>
    <t>Coût du E85 (éthanol85)</t>
  </si>
  <si>
    <t>Coût du SP95 (essence 95)</t>
  </si>
  <si>
    <t>€/100km</t>
  </si>
  <si>
    <t>Facteur de réduction des coûts</t>
  </si>
  <si>
    <t>€</t>
  </si>
  <si>
    <t>-</t>
  </si>
  <si>
    <t>kg</t>
  </si>
  <si>
    <t>TOTAL</t>
  </si>
  <si>
    <t>Cycle 10</t>
  </si>
  <si>
    <t>Vitesse moyenne arrondie</t>
  </si>
  <si>
    <t>MOYENNE</t>
  </si>
  <si>
    <t>DD/MM/YYYY</t>
  </si>
  <si>
    <t>Dates de publication</t>
  </si>
  <si>
    <t>Driven distance</t>
  </si>
  <si>
    <t>Approximate average speed</t>
  </si>
  <si>
    <t>Consumption of electricity</t>
  </si>
  <si>
    <t>Consommation de carburant E85</t>
  </si>
  <si>
    <t>Consumption of fuel E85</t>
  </si>
  <si>
    <t>Cost of the electiricy</t>
  </si>
  <si>
    <t>Cost of E85 (Ethanol85)</t>
  </si>
  <si>
    <t>Cost of SP95 (gasoline 95)</t>
  </si>
  <si>
    <t>Consommation estimée au SP95</t>
  </si>
  <si>
    <t>Estimated consumption with SP95</t>
  </si>
  <si>
    <t>Cost of a Golf with a 1,4 TSi gasoline engine</t>
  </si>
  <si>
    <t>Coût avec une Golf à moteur Essence 1,4 Tsi</t>
  </si>
  <si>
    <t>Coût de l'électricité en GTE85 PLUS</t>
  </si>
  <si>
    <t>Coût de l'éthanol85 en GTE85 PLUS</t>
  </si>
  <si>
    <t>Cost of the electricity with the GTE85+</t>
  </si>
  <si>
    <t>Cost of the ethanol85 with the GTE85+</t>
  </si>
  <si>
    <t>Coût avec l'hybridation E85/Electricté</t>
  </si>
  <si>
    <t>Cost with the E85 / Elecricity hybridization</t>
  </si>
  <si>
    <t>Achieved Savings</t>
  </si>
  <si>
    <t>Savings on this cycle</t>
  </si>
  <si>
    <t>Costs reduction factor</t>
  </si>
  <si>
    <t>CO2 emissions for this cycle</t>
  </si>
  <si>
    <t>Emissions de CO2 de ce cycle</t>
  </si>
  <si>
    <t>Economies sur ce cycle</t>
  </si>
  <si>
    <t>Economies réalisées</t>
  </si>
  <si>
    <t>AVOIDED CO2 emissions by this cycle</t>
  </si>
  <si>
    <t>CO2 EVITES par ce cycle</t>
  </si>
  <si>
    <t>Distance parcourue</t>
  </si>
  <si>
    <t>Gefahrener Abstand</t>
  </si>
  <si>
    <t>Distancia recorrida</t>
  </si>
  <si>
    <t>Velocidad media aproximada</t>
  </si>
  <si>
    <t>Ungefähre Durchschnitts geschwindigkeit</t>
  </si>
  <si>
    <t>Consumo de electricidad</t>
  </si>
  <si>
    <t>Elektrischer Stromverbrauch</t>
  </si>
  <si>
    <t>Consumo de gasolina E85</t>
  </si>
  <si>
    <t>Costo de la electricidad</t>
  </si>
  <si>
    <t>Kosten der Elektrizität</t>
  </si>
  <si>
    <t>Costo del E85 (etanol85)</t>
  </si>
  <si>
    <t>Costo del SP95 (gasolina 95)</t>
  </si>
  <si>
    <t>Kosten des SP95 E85 (Benzin 95)</t>
  </si>
  <si>
    <t>Geschätzter Verbrauch mit SP95</t>
  </si>
  <si>
    <t>Consumo estimado con SP95</t>
  </si>
  <si>
    <t>Costo de un Golf con un motor 1,4 TSi en  gasolina.</t>
  </si>
  <si>
    <t>Kosten für einen Golf mit einem 1,4 TSi Benzinmotor</t>
  </si>
  <si>
    <t>Costo de la electricidad con la GTE85+</t>
  </si>
  <si>
    <t>Kosten der Elektrizität mit dem GTE85+</t>
  </si>
  <si>
    <t>Costo del etanol85 con la GTE85+</t>
  </si>
  <si>
    <t>Kosten des Ethanols 85 mit dem GTE85+</t>
  </si>
  <si>
    <t>Kosten mit der E85 / Strom-Hybridisierung</t>
  </si>
  <si>
    <t>Costo con la E85/eléctricidad Hibridación</t>
  </si>
  <si>
    <t>Ahorros logrados</t>
  </si>
  <si>
    <t>Erreichte Einsparungen</t>
  </si>
  <si>
    <t>Einsparungen bei diesem Zyklus</t>
  </si>
  <si>
    <t>Ahorros en este ciclo.</t>
  </si>
  <si>
    <t>Factor de reducción de los costos</t>
  </si>
  <si>
    <t>Kosten-Reduktions faktor</t>
  </si>
  <si>
    <t>CO2 Emissionen bei diesem Zyklus</t>
  </si>
  <si>
    <t>CO2 emisiones en este ciclo</t>
  </si>
  <si>
    <t>VERMEIDETE CO2-Emissionen bei dem Zyklus</t>
  </si>
  <si>
    <t xml:space="preserve"> Emisiones EVITADAS de CO2 por este ciclo.</t>
  </si>
  <si>
    <t>Fechas de publicación</t>
  </si>
  <si>
    <t>Veröffentlichungs datum</t>
  </si>
  <si>
    <t>Date of publication</t>
  </si>
  <si>
    <t>Verbrauch vom E85 Kraftstoff</t>
  </si>
  <si>
    <t>Kosten des E85 (Ethanol85)</t>
  </si>
  <si>
    <t>CO2 * emisiones con gasolina</t>
  </si>
  <si>
    <t>CO2 * Emissionen mit Benzin</t>
  </si>
  <si>
    <t>CO2 * emissions with gasoline</t>
  </si>
  <si>
    <t>Emission de CO2 * à l'essence</t>
  </si>
  <si>
    <t>*</t>
  </si>
  <si>
    <t>Basé sur 143,5 g CO2 / 100 km</t>
  </si>
  <si>
    <t>Factor de reducción de CO2 **</t>
  </si>
  <si>
    <t>CO2-Reduktions faktor **</t>
  </si>
  <si>
    <t>CO2 reduction factor **</t>
  </si>
  <si>
    <t>Facteur de réduction de CO2 **</t>
  </si>
  <si>
    <t>**</t>
  </si>
  <si>
    <t>considérant qu'un 1L de E85 émet 1/3 du CO2 qui serait produit par l'essence fossile pour la même énergie fournie, et tenant compte d'une surconsommation de 15% en volume de E85</t>
  </si>
  <si>
    <t>http://sycomoreen.free.fr/syco_Golf_GTE85PLUS_FAQ_fra.html</t>
  </si>
  <si>
    <t>Cycle 11</t>
  </si>
  <si>
    <t>Cycle 12</t>
  </si>
  <si>
    <t>Cycle 13</t>
  </si>
  <si>
    <t>Cycle 14</t>
  </si>
  <si>
    <t>Cycle 15</t>
  </si>
  <si>
    <t>Cycle 16</t>
  </si>
  <si>
    <t>Cycle 17</t>
  </si>
  <si>
    <t>Cycle 18</t>
  </si>
  <si>
    <t>Cycle 19</t>
  </si>
  <si>
    <t>Cycle 20</t>
  </si>
  <si>
    <t>Cycle 16 bis</t>
  </si>
  <si>
    <t>incomplet : reset GTE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</si>
</sst>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  <numFmt numFmtId="166" formatCode="0.000"/>
    <numFmt numFmtId="167" formatCode="0.000000000"/>
    <numFmt numFmtId="168" formatCode="0.0000000000"/>
    <numFmt numFmtId="169" formatCode="0.00000000"/>
    <numFmt numFmtId="170" formatCode="0.0000000"/>
    <numFmt numFmtId="171" formatCode="0.00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u val="single"/>
      <sz val="14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0" fillId="0" borderId="5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5" borderId="15" xfId="0" applyNumberForma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2" fontId="0" fillId="6" borderId="11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14" fontId="0" fillId="0" borderId="12" xfId="0" applyNumberFormat="1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15" applyFont="1" applyAlignment="1">
      <alignment/>
    </xf>
    <xf numFmtId="0" fontId="0" fillId="0" borderId="27" xfId="0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2" fontId="0" fillId="2" borderId="29" xfId="0" applyNumberFormat="1" applyFill="1" applyBorder="1" applyAlignment="1">
      <alignment horizontal="center"/>
    </xf>
    <xf numFmtId="2" fontId="0" fillId="3" borderId="29" xfId="0" applyNumberFormat="1" applyFill="1" applyBorder="1" applyAlignment="1">
      <alignment horizontal="center"/>
    </xf>
    <xf numFmtId="2" fontId="0" fillId="5" borderId="29" xfId="0" applyNumberFormat="1" applyFill="1" applyBorder="1" applyAlignment="1">
      <alignment horizontal="center"/>
    </xf>
    <xf numFmtId="2" fontId="0" fillId="5" borderId="30" xfId="0" applyNumberFormat="1" applyFill="1" applyBorder="1" applyAlignment="1">
      <alignment horizontal="center"/>
    </xf>
    <xf numFmtId="14" fontId="0" fillId="0" borderId="0" xfId="0" applyNumberFormat="1" applyBorder="1" applyAlignment="1">
      <alignment/>
    </xf>
    <xf numFmtId="14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0</xdr:col>
      <xdr:colOff>762000</xdr:colOff>
      <xdr:row>1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</xdr:row>
      <xdr:rowOff>38100</xdr:rowOff>
    </xdr:from>
    <xdr:to>
      <xdr:col>0</xdr:col>
      <xdr:colOff>704850</xdr:colOff>
      <xdr:row>4</xdr:row>
      <xdr:rowOff>533400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26695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</xdr:row>
      <xdr:rowOff>47625</xdr:rowOff>
    </xdr:from>
    <xdr:to>
      <xdr:col>0</xdr:col>
      <xdr:colOff>733425</xdr:colOff>
      <xdr:row>3</xdr:row>
      <xdr:rowOff>542925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57162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</xdr:row>
      <xdr:rowOff>9525</xdr:rowOff>
    </xdr:from>
    <xdr:to>
      <xdr:col>0</xdr:col>
      <xdr:colOff>742950</xdr:colOff>
      <xdr:row>2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83820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35</xdr:row>
      <xdr:rowOff>9525</xdr:rowOff>
    </xdr:from>
    <xdr:to>
      <xdr:col>7</xdr:col>
      <xdr:colOff>600075</xdr:colOff>
      <xdr:row>39</xdr:row>
      <xdr:rowOff>123825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9900" y="7705725"/>
          <a:ext cx="3800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35</xdr:row>
      <xdr:rowOff>0</xdr:rowOff>
    </xdr:from>
    <xdr:to>
      <xdr:col>14</xdr:col>
      <xdr:colOff>800100</xdr:colOff>
      <xdr:row>39</xdr:row>
      <xdr:rowOff>114300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991975" y="7696200"/>
          <a:ext cx="1524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36</xdr:row>
      <xdr:rowOff>76200</xdr:rowOff>
    </xdr:from>
    <xdr:to>
      <xdr:col>11</xdr:col>
      <xdr:colOff>276225</xdr:colOff>
      <xdr:row>39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48600" y="8010525"/>
          <a:ext cx="2371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ycomoreen.free.fr/syco_Golf_GTE85PLUS_FAQ_fra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"/>
  <sheetViews>
    <sheetView tabSelected="1" workbookViewId="0" topLeftCell="A1">
      <selection activeCell="A27" sqref="A27"/>
    </sheetView>
  </sheetViews>
  <sheetFormatPr defaultColWidth="11.421875" defaultRowHeight="12.75"/>
  <cols>
    <col min="2" max="2" width="12.140625" style="0" customWidth="1"/>
    <col min="3" max="3" width="13.8515625" style="0" customWidth="1"/>
    <col min="4" max="4" width="13.7109375" style="0" customWidth="1"/>
    <col min="5" max="5" width="15.7109375" style="0" customWidth="1"/>
    <col min="6" max="6" width="13.7109375" style="0" customWidth="1"/>
    <col min="7" max="7" width="12.57421875" style="0" bestFit="1" customWidth="1"/>
    <col min="8" max="8" width="13.140625" style="0" customWidth="1"/>
    <col min="9" max="13" width="14.28125" style="0" customWidth="1"/>
    <col min="14" max="14" width="13.00390625" style="0" customWidth="1"/>
    <col min="15" max="15" width="13.140625" style="0" customWidth="1"/>
    <col min="16" max="17" width="12.57421875" style="0" bestFit="1" customWidth="1"/>
    <col min="20" max="20" width="15.140625" style="0" customWidth="1"/>
    <col min="21" max="21" width="15.28125" style="0" customWidth="1"/>
  </cols>
  <sheetData>
    <row r="1" ht="13.5" thickBot="1"/>
    <row r="2" spans="2:21" ht="51.75" customHeight="1">
      <c r="B2" s="32" t="s">
        <v>60</v>
      </c>
      <c r="C2" s="33" t="s">
        <v>61</v>
      </c>
      <c r="D2" s="33" t="s">
        <v>63</v>
      </c>
      <c r="E2" s="33" t="s">
        <v>65</v>
      </c>
      <c r="F2" s="33" t="s">
        <v>66</v>
      </c>
      <c r="G2" s="33" t="s">
        <v>68</v>
      </c>
      <c r="H2" s="33" t="s">
        <v>69</v>
      </c>
      <c r="I2" s="33" t="s">
        <v>72</v>
      </c>
      <c r="J2" s="33" t="s">
        <v>73</v>
      </c>
      <c r="K2" s="33" t="s">
        <v>75</v>
      </c>
      <c r="L2" s="33" t="s">
        <v>77</v>
      </c>
      <c r="M2" s="33" t="s">
        <v>80</v>
      </c>
      <c r="N2" s="33" t="s">
        <v>81</v>
      </c>
      <c r="O2" s="33" t="s">
        <v>84</v>
      </c>
      <c r="P2" s="33" t="s">
        <v>102</v>
      </c>
      <c r="Q2" s="33" t="s">
        <v>85</v>
      </c>
      <c r="R2" s="33" t="s">
        <v>96</v>
      </c>
      <c r="S2" s="33" t="s">
        <v>88</v>
      </c>
      <c r="T2" s="33" t="s">
        <v>90</v>
      </c>
      <c r="U2" s="34" t="s">
        <v>91</v>
      </c>
    </row>
    <row r="3" spans="2:21" ht="54.75" customHeight="1" thickBot="1">
      <c r="B3" s="35" t="s">
        <v>59</v>
      </c>
      <c r="C3" s="1" t="s">
        <v>62</v>
      </c>
      <c r="D3" s="1" t="s">
        <v>64</v>
      </c>
      <c r="E3" s="1" t="s">
        <v>94</v>
      </c>
      <c r="F3" s="1" t="s">
        <v>67</v>
      </c>
      <c r="G3" s="1" t="s">
        <v>95</v>
      </c>
      <c r="H3" s="1" t="s">
        <v>70</v>
      </c>
      <c r="I3" s="1" t="s">
        <v>71</v>
      </c>
      <c r="J3" s="1" t="s">
        <v>74</v>
      </c>
      <c r="K3" s="1" t="s">
        <v>76</v>
      </c>
      <c r="L3" s="1" t="s">
        <v>78</v>
      </c>
      <c r="M3" s="1" t="s">
        <v>79</v>
      </c>
      <c r="N3" s="1" t="s">
        <v>82</v>
      </c>
      <c r="O3" s="1" t="s">
        <v>83</v>
      </c>
      <c r="P3" s="1" t="s">
        <v>103</v>
      </c>
      <c r="Q3" s="1" t="s">
        <v>86</v>
      </c>
      <c r="R3" s="38" t="s">
        <v>97</v>
      </c>
      <c r="S3" s="1" t="s">
        <v>87</v>
      </c>
      <c r="T3" s="1" t="s">
        <v>89</v>
      </c>
      <c r="U3" s="36" t="s">
        <v>92</v>
      </c>
    </row>
    <row r="4" spans="2:21" ht="55.5" customHeight="1" thickBot="1">
      <c r="B4" s="37" t="s">
        <v>31</v>
      </c>
      <c r="C4" s="38" t="s">
        <v>32</v>
      </c>
      <c r="D4" s="38" t="s">
        <v>33</v>
      </c>
      <c r="E4" s="38" t="s">
        <v>35</v>
      </c>
      <c r="F4" s="38" t="s">
        <v>36</v>
      </c>
      <c r="G4" s="38" t="s">
        <v>37</v>
      </c>
      <c r="H4" s="38" t="s">
        <v>38</v>
      </c>
      <c r="I4" s="38" t="s">
        <v>40</v>
      </c>
      <c r="J4" s="38" t="s">
        <v>41</v>
      </c>
      <c r="K4" s="38" t="s">
        <v>45</v>
      </c>
      <c r="L4" s="38" t="s">
        <v>46</v>
      </c>
      <c r="M4" s="38" t="s">
        <v>48</v>
      </c>
      <c r="N4" s="38" t="s">
        <v>49</v>
      </c>
      <c r="O4" s="38" t="s">
        <v>50</v>
      </c>
      <c r="P4" s="38" t="s">
        <v>104</v>
      </c>
      <c r="Q4" s="38" t="s">
        <v>51</v>
      </c>
      <c r="R4" s="38" t="s">
        <v>98</v>
      </c>
      <c r="S4" s="38" t="s">
        <v>52</v>
      </c>
      <c r="T4" s="38" t="s">
        <v>56</v>
      </c>
      <c r="U4" s="39" t="s">
        <v>93</v>
      </c>
    </row>
    <row r="5" spans="1:21" ht="45" customHeight="1" thickBot="1">
      <c r="A5" s="40"/>
      <c r="B5" s="28" t="s">
        <v>58</v>
      </c>
      <c r="C5" s="29" t="s">
        <v>27</v>
      </c>
      <c r="D5" s="29" t="s">
        <v>9</v>
      </c>
      <c r="E5" s="29" t="s">
        <v>34</v>
      </c>
      <c r="F5" s="29" t="s">
        <v>17</v>
      </c>
      <c r="G5" s="29" t="s">
        <v>18</v>
      </c>
      <c r="H5" s="29" t="s">
        <v>19</v>
      </c>
      <c r="I5" s="29" t="s">
        <v>39</v>
      </c>
      <c r="J5" s="29" t="s">
        <v>42</v>
      </c>
      <c r="K5" s="29" t="s">
        <v>43</v>
      </c>
      <c r="L5" s="29" t="s">
        <v>44</v>
      </c>
      <c r="M5" s="29" t="s">
        <v>47</v>
      </c>
      <c r="N5" s="29" t="s">
        <v>55</v>
      </c>
      <c r="O5" s="29" t="s">
        <v>54</v>
      </c>
      <c r="P5" s="29" t="s">
        <v>105</v>
      </c>
      <c r="Q5" s="29" t="s">
        <v>21</v>
      </c>
      <c r="R5" s="29" t="s">
        <v>99</v>
      </c>
      <c r="S5" s="29" t="s">
        <v>53</v>
      </c>
      <c r="T5" s="30" t="s">
        <v>57</v>
      </c>
      <c r="U5" s="31" t="s">
        <v>30</v>
      </c>
    </row>
    <row r="6" spans="1:22" ht="13.5" customHeight="1" thickBot="1">
      <c r="A6" s="4" t="s">
        <v>10</v>
      </c>
      <c r="B6" s="8" t="s">
        <v>11</v>
      </c>
      <c r="C6" s="9" t="s">
        <v>12</v>
      </c>
      <c r="D6" s="9" t="s">
        <v>13</v>
      </c>
      <c r="E6" s="9" t="s">
        <v>14</v>
      </c>
      <c r="F6" s="9" t="s">
        <v>15</v>
      </c>
      <c r="G6" s="9" t="s">
        <v>16</v>
      </c>
      <c r="H6" s="10" t="s">
        <v>16</v>
      </c>
      <c r="I6" s="10" t="s">
        <v>14</v>
      </c>
      <c r="J6" s="10" t="s">
        <v>20</v>
      </c>
      <c r="K6" s="10" t="s">
        <v>20</v>
      </c>
      <c r="L6" s="10" t="s">
        <v>20</v>
      </c>
      <c r="M6" s="10" t="s">
        <v>20</v>
      </c>
      <c r="N6" s="10" t="s">
        <v>20</v>
      </c>
      <c r="O6" s="10" t="s">
        <v>22</v>
      </c>
      <c r="P6" s="10" t="s">
        <v>23</v>
      </c>
      <c r="Q6" s="10" t="s">
        <v>23</v>
      </c>
      <c r="R6" s="10" t="s">
        <v>24</v>
      </c>
      <c r="S6" s="10" t="s">
        <v>24</v>
      </c>
      <c r="T6" s="11" t="s">
        <v>24</v>
      </c>
      <c r="U6" s="26" t="s">
        <v>29</v>
      </c>
      <c r="V6" s="4" t="s">
        <v>10</v>
      </c>
    </row>
    <row r="7" spans="1:22" ht="12.75">
      <c r="A7" s="3" t="s">
        <v>0</v>
      </c>
      <c r="B7" s="14">
        <v>5478</v>
      </c>
      <c r="C7" s="15">
        <v>55</v>
      </c>
      <c r="D7" s="15">
        <v>8.9</v>
      </c>
      <c r="E7" s="15">
        <v>2.5</v>
      </c>
      <c r="F7" s="15">
        <v>0.15</v>
      </c>
      <c r="G7" s="15">
        <v>0.55</v>
      </c>
      <c r="H7" s="15">
        <v>1.4</v>
      </c>
      <c r="I7" s="15">
        <v>6</v>
      </c>
      <c r="J7" s="15">
        <f>I7*H7</f>
        <v>8.399999999999999</v>
      </c>
      <c r="K7" s="16">
        <f>F7*D7</f>
        <v>1.335</v>
      </c>
      <c r="L7" s="16">
        <f>E7*G7</f>
        <v>1.375</v>
      </c>
      <c r="M7" s="19">
        <f>K7+L7</f>
        <v>2.71</v>
      </c>
      <c r="N7" s="19">
        <f>J7-M7</f>
        <v>5.689999999999999</v>
      </c>
      <c r="O7" s="19">
        <f>N7*B7/100</f>
        <v>311.69819999999993</v>
      </c>
      <c r="P7" s="20">
        <f>I7/(0.33*E7/1.15)</f>
        <v>8.363636363636363</v>
      </c>
      <c r="Q7" s="20">
        <f>J7/M7</f>
        <v>3.0996309963099624</v>
      </c>
      <c r="R7" s="21">
        <f>(0.1435*B7)</f>
        <v>786.093</v>
      </c>
      <c r="S7" s="21">
        <f>(0.1435*B7)/P7</f>
        <v>93.9893804347826</v>
      </c>
      <c r="T7" s="22">
        <f>R7-S7</f>
        <v>692.1036195652174</v>
      </c>
      <c r="U7" s="27">
        <v>42877</v>
      </c>
      <c r="V7" s="3" t="s">
        <v>0</v>
      </c>
    </row>
    <row r="8" spans="1:22" ht="12.75">
      <c r="A8" s="2" t="s">
        <v>1</v>
      </c>
      <c r="B8" s="14">
        <v>5610</v>
      </c>
      <c r="C8" s="15">
        <v>56</v>
      </c>
      <c r="D8" s="15">
        <v>8.5</v>
      </c>
      <c r="E8" s="15">
        <v>2.6</v>
      </c>
      <c r="F8" s="15">
        <v>0.15</v>
      </c>
      <c r="G8" s="15">
        <v>0.55</v>
      </c>
      <c r="H8" s="15">
        <v>1.4</v>
      </c>
      <c r="I8" s="15">
        <v>6</v>
      </c>
      <c r="J8" s="15">
        <f aca="true" t="shared" si="0" ref="J8:J16">I8*H8</f>
        <v>8.399999999999999</v>
      </c>
      <c r="K8" s="16">
        <f aca="true" t="shared" si="1" ref="K8:K16">F8*D8</f>
        <v>1.275</v>
      </c>
      <c r="L8" s="16">
        <f aca="true" t="shared" si="2" ref="L8:L16">E8*G8</f>
        <v>1.4300000000000002</v>
      </c>
      <c r="M8" s="19">
        <f aca="true" t="shared" si="3" ref="M8:M16">K8+L8</f>
        <v>2.705</v>
      </c>
      <c r="N8" s="19">
        <f aca="true" t="shared" si="4" ref="N8:N16">J8-M8</f>
        <v>5.6949999999999985</v>
      </c>
      <c r="O8" s="19">
        <f aca="true" t="shared" si="5" ref="O8:O16">N8*B8/100</f>
        <v>319.4894999999999</v>
      </c>
      <c r="P8" s="20">
        <f aca="true" t="shared" si="6" ref="P8:P16">I8/(0.33*E8/1.15)</f>
        <v>8.04195804195804</v>
      </c>
      <c r="Q8" s="20">
        <f aca="true" t="shared" si="7" ref="Q8:Q16">J8/M8</f>
        <v>3.10536044362292</v>
      </c>
      <c r="R8" s="21">
        <f aca="true" t="shared" si="8" ref="R8:R16">(0.1435*B8)</f>
        <v>805.035</v>
      </c>
      <c r="S8" s="21">
        <f aca="true" t="shared" si="9" ref="S8:S16">(2.28*I8*B8/100)/P8</f>
        <v>95.43049043478263</v>
      </c>
      <c r="T8" s="22">
        <f aca="true" t="shared" si="10" ref="T8:T16">R8-S8</f>
        <v>709.6045095652173</v>
      </c>
      <c r="U8" s="27">
        <v>42981</v>
      </c>
      <c r="V8" s="2" t="s">
        <v>1</v>
      </c>
    </row>
    <row r="9" spans="1:22" ht="12.75">
      <c r="A9" s="2" t="s">
        <v>2</v>
      </c>
      <c r="B9" s="14">
        <v>5334</v>
      </c>
      <c r="C9" s="15">
        <v>53</v>
      </c>
      <c r="D9" s="15">
        <v>8.7</v>
      </c>
      <c r="E9" s="15">
        <v>2.4</v>
      </c>
      <c r="F9" s="15">
        <v>0.15</v>
      </c>
      <c r="G9" s="15">
        <v>0.55</v>
      </c>
      <c r="H9" s="15">
        <v>1.4</v>
      </c>
      <c r="I9" s="15">
        <v>6</v>
      </c>
      <c r="J9" s="15">
        <f t="shared" si="0"/>
        <v>8.399999999999999</v>
      </c>
      <c r="K9" s="16">
        <f t="shared" si="1"/>
        <v>1.305</v>
      </c>
      <c r="L9" s="16">
        <f t="shared" si="2"/>
        <v>1.32</v>
      </c>
      <c r="M9" s="19">
        <f t="shared" si="3"/>
        <v>2.625</v>
      </c>
      <c r="N9" s="19">
        <f t="shared" si="4"/>
        <v>5.774999999999999</v>
      </c>
      <c r="O9" s="19">
        <f t="shared" si="5"/>
        <v>308.0384999999999</v>
      </c>
      <c r="P9" s="20">
        <f t="shared" si="6"/>
        <v>8.712121212121211</v>
      </c>
      <c r="Q9" s="20">
        <f t="shared" si="7"/>
        <v>3.1999999999999993</v>
      </c>
      <c r="R9" s="21">
        <f t="shared" si="8"/>
        <v>765.429</v>
      </c>
      <c r="S9" s="21">
        <f t="shared" si="9"/>
        <v>83.75585947826087</v>
      </c>
      <c r="T9" s="22">
        <f t="shared" si="10"/>
        <v>681.6731405217391</v>
      </c>
      <c r="U9" s="27">
        <v>43054</v>
      </c>
      <c r="V9" s="2" t="s">
        <v>2</v>
      </c>
    </row>
    <row r="10" spans="1:22" ht="12.75">
      <c r="A10" s="2" t="s">
        <v>3</v>
      </c>
      <c r="B10" s="14">
        <v>5465</v>
      </c>
      <c r="C10" s="15">
        <v>55</v>
      </c>
      <c r="D10" s="15">
        <v>8.6</v>
      </c>
      <c r="E10" s="15">
        <v>2.8</v>
      </c>
      <c r="F10" s="15">
        <v>0.15</v>
      </c>
      <c r="G10" s="15">
        <v>0.56</v>
      </c>
      <c r="H10" s="15">
        <v>1.4</v>
      </c>
      <c r="I10" s="15">
        <v>6</v>
      </c>
      <c r="J10" s="15">
        <f t="shared" si="0"/>
        <v>8.399999999999999</v>
      </c>
      <c r="K10" s="16">
        <f t="shared" si="1"/>
        <v>1.2899999999999998</v>
      </c>
      <c r="L10" s="16">
        <f t="shared" si="2"/>
        <v>1.568</v>
      </c>
      <c r="M10" s="19">
        <f t="shared" si="3"/>
        <v>2.8579999999999997</v>
      </c>
      <c r="N10" s="19">
        <f t="shared" si="4"/>
        <v>5.541999999999999</v>
      </c>
      <c r="O10" s="19">
        <f t="shared" si="5"/>
        <v>302.87029999999993</v>
      </c>
      <c r="P10" s="20">
        <f t="shared" si="6"/>
        <v>7.467532467532468</v>
      </c>
      <c r="Q10" s="20">
        <f t="shared" si="7"/>
        <v>2.9391182645206437</v>
      </c>
      <c r="R10" s="21">
        <f t="shared" si="8"/>
        <v>784.2275</v>
      </c>
      <c r="S10" s="21">
        <f t="shared" si="9"/>
        <v>100.11499826086956</v>
      </c>
      <c r="T10" s="22">
        <f t="shared" si="10"/>
        <v>684.1125017391304</v>
      </c>
      <c r="U10" s="27">
        <v>43160</v>
      </c>
      <c r="V10" s="2" t="s">
        <v>3</v>
      </c>
    </row>
    <row r="11" spans="1:22" ht="12.75">
      <c r="A11" s="2" t="s">
        <v>4</v>
      </c>
      <c r="B11" s="14">
        <v>5143</v>
      </c>
      <c r="C11" s="15">
        <v>52</v>
      </c>
      <c r="D11" s="15">
        <v>7.9</v>
      </c>
      <c r="E11" s="15">
        <v>2.6</v>
      </c>
      <c r="F11" s="15">
        <v>0.15</v>
      </c>
      <c r="G11" s="15">
        <v>0.58</v>
      </c>
      <c r="H11" s="15">
        <v>1.5</v>
      </c>
      <c r="I11" s="15">
        <v>6</v>
      </c>
      <c r="J11" s="15">
        <f t="shared" si="0"/>
        <v>9</v>
      </c>
      <c r="K11" s="16">
        <f t="shared" si="1"/>
        <v>1.185</v>
      </c>
      <c r="L11" s="16">
        <f t="shared" si="2"/>
        <v>1.508</v>
      </c>
      <c r="M11" s="19">
        <f t="shared" si="3"/>
        <v>2.693</v>
      </c>
      <c r="N11" s="19">
        <f t="shared" si="4"/>
        <v>6.307</v>
      </c>
      <c r="O11" s="19">
        <f t="shared" si="5"/>
        <v>324.36901</v>
      </c>
      <c r="P11" s="20">
        <f t="shared" si="6"/>
        <v>8.04195804195804</v>
      </c>
      <c r="Q11" s="20">
        <f t="shared" si="7"/>
        <v>3.341997772001485</v>
      </c>
      <c r="R11" s="21">
        <f t="shared" si="8"/>
        <v>738.0205</v>
      </c>
      <c r="S11" s="21">
        <f t="shared" si="9"/>
        <v>87.48645495652177</v>
      </c>
      <c r="T11" s="22">
        <f t="shared" si="10"/>
        <v>650.5340450434782</v>
      </c>
      <c r="U11" s="27">
        <v>43239</v>
      </c>
      <c r="V11" s="2" t="s">
        <v>4</v>
      </c>
    </row>
    <row r="12" spans="1:22" ht="12.75">
      <c r="A12" s="2" t="s">
        <v>5</v>
      </c>
      <c r="B12" s="14">
        <v>4957</v>
      </c>
      <c r="C12" s="15">
        <v>50</v>
      </c>
      <c r="D12" s="15">
        <v>7.4</v>
      </c>
      <c r="E12" s="15">
        <v>2.7</v>
      </c>
      <c r="F12" s="15">
        <v>0.15</v>
      </c>
      <c r="G12" s="15">
        <v>0.58</v>
      </c>
      <c r="H12" s="15">
        <v>1.5</v>
      </c>
      <c r="I12" s="15">
        <v>6</v>
      </c>
      <c r="J12" s="15">
        <f t="shared" si="0"/>
        <v>9</v>
      </c>
      <c r="K12" s="16">
        <f t="shared" si="1"/>
        <v>1.11</v>
      </c>
      <c r="L12" s="16">
        <f t="shared" si="2"/>
        <v>1.566</v>
      </c>
      <c r="M12" s="19">
        <f t="shared" si="3"/>
        <v>2.676</v>
      </c>
      <c r="N12" s="19">
        <f t="shared" si="4"/>
        <v>6.324</v>
      </c>
      <c r="O12" s="19">
        <f t="shared" si="5"/>
        <v>313.48068</v>
      </c>
      <c r="P12" s="20">
        <f t="shared" si="6"/>
        <v>7.744107744107743</v>
      </c>
      <c r="Q12" s="20">
        <f t="shared" si="7"/>
        <v>3.3632286995515694</v>
      </c>
      <c r="R12" s="21">
        <f t="shared" si="8"/>
        <v>711.3294999999999</v>
      </c>
      <c r="S12" s="21">
        <f t="shared" si="9"/>
        <v>87.56562052173913</v>
      </c>
      <c r="T12" s="22">
        <f t="shared" si="10"/>
        <v>623.7638794782608</v>
      </c>
      <c r="U12" s="27">
        <v>43293</v>
      </c>
      <c r="V12" s="2" t="s">
        <v>5</v>
      </c>
    </row>
    <row r="13" spans="1:22" ht="12.75">
      <c r="A13" s="2" t="s">
        <v>6</v>
      </c>
      <c r="B13" s="14">
        <v>5155</v>
      </c>
      <c r="C13" s="15">
        <v>52</v>
      </c>
      <c r="D13" s="15">
        <v>7.4</v>
      </c>
      <c r="E13" s="15">
        <v>2.8</v>
      </c>
      <c r="F13" s="15">
        <v>0.18</v>
      </c>
      <c r="G13" s="15">
        <v>0.58</v>
      </c>
      <c r="H13" s="15">
        <v>1.55</v>
      </c>
      <c r="I13" s="15">
        <v>6</v>
      </c>
      <c r="J13" s="15">
        <f t="shared" si="0"/>
        <v>9.3</v>
      </c>
      <c r="K13" s="16">
        <f t="shared" si="1"/>
        <v>1.332</v>
      </c>
      <c r="L13" s="16">
        <f t="shared" si="2"/>
        <v>1.6239999999999999</v>
      </c>
      <c r="M13" s="19">
        <f t="shared" si="3"/>
        <v>2.956</v>
      </c>
      <c r="N13" s="19">
        <f t="shared" si="4"/>
        <v>6.344000000000001</v>
      </c>
      <c r="O13" s="19">
        <f t="shared" si="5"/>
        <v>327.0332000000001</v>
      </c>
      <c r="P13" s="20">
        <f t="shared" si="6"/>
        <v>7.467532467532468</v>
      </c>
      <c r="Q13" s="20">
        <f t="shared" si="7"/>
        <v>3.1461434370771317</v>
      </c>
      <c r="R13" s="21">
        <f t="shared" si="8"/>
        <v>739.7425</v>
      </c>
      <c r="S13" s="21">
        <f t="shared" si="9"/>
        <v>94.43601391304347</v>
      </c>
      <c r="T13" s="22">
        <f t="shared" si="10"/>
        <v>645.3064860869565</v>
      </c>
      <c r="U13" s="27">
        <v>43309</v>
      </c>
      <c r="V13" s="2" t="s">
        <v>6</v>
      </c>
    </row>
    <row r="14" spans="1:22" ht="12.75">
      <c r="A14" s="2" t="s">
        <v>7</v>
      </c>
      <c r="B14" s="14">
        <v>5122</v>
      </c>
      <c r="C14" s="15">
        <v>52</v>
      </c>
      <c r="D14" s="15">
        <v>8.2</v>
      </c>
      <c r="E14" s="15">
        <v>2.7</v>
      </c>
      <c r="F14" s="15">
        <v>0.18</v>
      </c>
      <c r="G14" s="15">
        <v>0.58</v>
      </c>
      <c r="H14" s="15">
        <v>1.55</v>
      </c>
      <c r="I14" s="15">
        <v>6</v>
      </c>
      <c r="J14" s="15">
        <f t="shared" si="0"/>
        <v>9.3</v>
      </c>
      <c r="K14" s="16">
        <f t="shared" si="1"/>
        <v>1.4759999999999998</v>
      </c>
      <c r="L14" s="16">
        <f t="shared" si="2"/>
        <v>1.566</v>
      </c>
      <c r="M14" s="19">
        <f t="shared" si="3"/>
        <v>3.042</v>
      </c>
      <c r="N14" s="19">
        <f t="shared" si="4"/>
        <v>6.258000000000001</v>
      </c>
      <c r="O14" s="19">
        <f t="shared" si="5"/>
        <v>320.53476000000006</v>
      </c>
      <c r="P14" s="20">
        <f t="shared" si="6"/>
        <v>7.744107744107743</v>
      </c>
      <c r="Q14" s="20">
        <f t="shared" si="7"/>
        <v>3.0571992110453654</v>
      </c>
      <c r="R14" s="21">
        <f t="shared" si="8"/>
        <v>735.007</v>
      </c>
      <c r="S14" s="21">
        <f t="shared" si="9"/>
        <v>90.48035269565217</v>
      </c>
      <c r="T14" s="22">
        <f t="shared" si="10"/>
        <v>644.5266473043478</v>
      </c>
      <c r="U14" s="27">
        <v>43454</v>
      </c>
      <c r="V14" s="2" t="s">
        <v>7</v>
      </c>
    </row>
    <row r="15" spans="1:22" ht="12.75">
      <c r="A15" s="2" t="s">
        <v>8</v>
      </c>
      <c r="B15" s="14">
        <v>4853</v>
      </c>
      <c r="C15" s="15">
        <v>49</v>
      </c>
      <c r="D15" s="15">
        <v>8</v>
      </c>
      <c r="E15" s="15">
        <v>3.3</v>
      </c>
      <c r="F15" s="15">
        <v>0.18</v>
      </c>
      <c r="G15" s="15">
        <v>0.56</v>
      </c>
      <c r="H15" s="15">
        <v>1.5</v>
      </c>
      <c r="I15" s="15">
        <v>6</v>
      </c>
      <c r="J15" s="15">
        <f t="shared" si="0"/>
        <v>9</v>
      </c>
      <c r="K15" s="16">
        <f t="shared" si="1"/>
        <v>1.44</v>
      </c>
      <c r="L15" s="16">
        <f t="shared" si="2"/>
        <v>1.848</v>
      </c>
      <c r="M15" s="19">
        <f t="shared" si="3"/>
        <v>3.2880000000000003</v>
      </c>
      <c r="N15" s="19">
        <f t="shared" si="4"/>
        <v>5.712</v>
      </c>
      <c r="O15" s="19">
        <f t="shared" si="5"/>
        <v>277.20336</v>
      </c>
      <c r="P15" s="20">
        <f t="shared" si="6"/>
        <v>6.336088154269972</v>
      </c>
      <c r="Q15" s="20">
        <f t="shared" si="7"/>
        <v>2.7372262773722627</v>
      </c>
      <c r="R15" s="21">
        <f t="shared" si="8"/>
        <v>696.4055</v>
      </c>
      <c r="S15" s="21">
        <f t="shared" si="9"/>
        <v>104.77922399999999</v>
      </c>
      <c r="T15" s="22">
        <f t="shared" si="10"/>
        <v>591.626276</v>
      </c>
      <c r="U15" s="27">
        <v>43525</v>
      </c>
      <c r="V15" s="2" t="s">
        <v>8</v>
      </c>
    </row>
    <row r="16" spans="1:22" ht="12.75">
      <c r="A16" s="6" t="s">
        <v>26</v>
      </c>
      <c r="B16" s="17">
        <v>5001</v>
      </c>
      <c r="C16" s="18">
        <v>50</v>
      </c>
      <c r="D16" s="18">
        <v>9.3</v>
      </c>
      <c r="E16" s="18">
        <v>2.2</v>
      </c>
      <c r="F16" s="18">
        <v>0.2</v>
      </c>
      <c r="G16" s="18">
        <v>0.55</v>
      </c>
      <c r="H16" s="18">
        <v>1.55</v>
      </c>
      <c r="I16" s="18">
        <v>6</v>
      </c>
      <c r="J16" s="15">
        <f t="shared" si="0"/>
        <v>9.3</v>
      </c>
      <c r="K16" s="16">
        <f t="shared" si="1"/>
        <v>1.8600000000000003</v>
      </c>
      <c r="L16" s="16">
        <f t="shared" si="2"/>
        <v>1.2100000000000002</v>
      </c>
      <c r="M16" s="19">
        <f t="shared" si="3"/>
        <v>3.0700000000000003</v>
      </c>
      <c r="N16" s="19">
        <f t="shared" si="4"/>
        <v>6.23</v>
      </c>
      <c r="O16" s="19">
        <f t="shared" si="5"/>
        <v>311.56230000000005</v>
      </c>
      <c r="P16" s="20">
        <f t="shared" si="6"/>
        <v>9.504132231404956</v>
      </c>
      <c r="Q16" s="20">
        <f t="shared" si="7"/>
        <v>3.029315960912052</v>
      </c>
      <c r="R16" s="21">
        <f t="shared" si="8"/>
        <v>717.6434999999999</v>
      </c>
      <c r="S16" s="21">
        <f t="shared" si="9"/>
        <v>71.98308939130436</v>
      </c>
      <c r="T16" s="22">
        <f t="shared" si="10"/>
        <v>645.6604106086955</v>
      </c>
      <c r="U16" s="27">
        <v>43600</v>
      </c>
      <c r="V16" s="6" t="s">
        <v>26</v>
      </c>
    </row>
    <row r="17" spans="1:22" ht="12.75">
      <c r="A17" s="6" t="s">
        <v>109</v>
      </c>
      <c r="B17" s="14">
        <v>5119</v>
      </c>
      <c r="C17" s="15">
        <v>51</v>
      </c>
      <c r="D17" s="15">
        <v>7.5</v>
      </c>
      <c r="E17" s="15">
        <v>3.5</v>
      </c>
      <c r="F17" s="15">
        <v>0.2</v>
      </c>
      <c r="G17" s="15">
        <v>0.52</v>
      </c>
      <c r="H17" s="15">
        <v>1.5</v>
      </c>
      <c r="I17" s="15">
        <v>6</v>
      </c>
      <c r="J17" s="15">
        <f aca="true" t="shared" si="11" ref="J17:J23">I17*H17</f>
        <v>9</v>
      </c>
      <c r="K17" s="16">
        <f aca="true" t="shared" si="12" ref="K17:K23">F17*D17</f>
        <v>1.5</v>
      </c>
      <c r="L17" s="16">
        <f aca="true" t="shared" si="13" ref="L17:L23">E17*G17</f>
        <v>1.82</v>
      </c>
      <c r="M17" s="19">
        <f aca="true" t="shared" si="14" ref="M17:M27">K17+L17</f>
        <v>3.3200000000000003</v>
      </c>
      <c r="N17" s="19">
        <f aca="true" t="shared" si="15" ref="N17:N27">J17-M17</f>
        <v>5.68</v>
      </c>
      <c r="O17" s="19">
        <f aca="true" t="shared" si="16" ref="O17:O27">N17*B17/100</f>
        <v>290.75919999999996</v>
      </c>
      <c r="P17" s="20">
        <f aca="true" t="shared" si="17" ref="P17:P27">I17/(0.33*E17/1.15)</f>
        <v>5.974025974025973</v>
      </c>
      <c r="Q17" s="20">
        <f aca="true" t="shared" si="18" ref="Q17:Q27">J17/M17</f>
        <v>2.710843373493976</v>
      </c>
      <c r="R17" s="21">
        <f aca="true" t="shared" si="19" ref="R17:R27">(0.1435*B17)</f>
        <v>734.5764999999999</v>
      </c>
      <c r="S17" s="21">
        <f aca="true" t="shared" si="20" ref="S17:S27">(2.28*I17*B17/100)/P17</f>
        <v>117.22064869565219</v>
      </c>
      <c r="T17" s="22">
        <f aca="true" t="shared" si="21" ref="T17:T27">R17-S17</f>
        <v>617.3558513043477</v>
      </c>
      <c r="U17" s="27">
        <v>43664</v>
      </c>
      <c r="V17" s="2" t="s">
        <v>109</v>
      </c>
    </row>
    <row r="18" spans="1:22" ht="12.75">
      <c r="A18" s="6" t="s">
        <v>110</v>
      </c>
      <c r="B18" s="14">
        <v>4995</v>
      </c>
      <c r="C18" s="15">
        <v>50</v>
      </c>
      <c r="D18" s="15">
        <v>7.9</v>
      </c>
      <c r="E18" s="15">
        <v>3.2</v>
      </c>
      <c r="F18" s="15">
        <v>0.2</v>
      </c>
      <c r="G18" s="15">
        <v>0.52</v>
      </c>
      <c r="H18" s="15">
        <v>1.5</v>
      </c>
      <c r="I18" s="15">
        <v>6</v>
      </c>
      <c r="J18" s="15">
        <f t="shared" si="11"/>
        <v>9</v>
      </c>
      <c r="K18" s="16">
        <f t="shared" si="12"/>
        <v>1.58</v>
      </c>
      <c r="L18" s="16">
        <f t="shared" si="13"/>
        <v>1.6640000000000001</v>
      </c>
      <c r="M18" s="19">
        <f t="shared" si="14"/>
        <v>3.244</v>
      </c>
      <c r="N18" s="19">
        <f t="shared" si="15"/>
        <v>5.756</v>
      </c>
      <c r="O18" s="19">
        <f t="shared" si="16"/>
        <v>287.5122</v>
      </c>
      <c r="P18" s="20">
        <f t="shared" si="17"/>
        <v>6.534090909090908</v>
      </c>
      <c r="Q18" s="20">
        <f t="shared" si="18"/>
        <v>2.7743526510480887</v>
      </c>
      <c r="R18" s="21">
        <f t="shared" si="19"/>
        <v>716.7824999999999</v>
      </c>
      <c r="S18" s="21">
        <f t="shared" si="20"/>
        <v>104.57705739130436</v>
      </c>
      <c r="T18" s="22">
        <f t="shared" si="21"/>
        <v>612.2054426086955</v>
      </c>
      <c r="U18" s="27">
        <v>43727</v>
      </c>
      <c r="V18" s="2" t="s">
        <v>110</v>
      </c>
    </row>
    <row r="19" spans="1:22" ht="12.75">
      <c r="A19" s="6" t="s">
        <v>111</v>
      </c>
      <c r="B19" s="14">
        <v>5325</v>
      </c>
      <c r="C19" s="15">
        <v>53</v>
      </c>
      <c r="D19" s="15">
        <v>9.1</v>
      </c>
      <c r="E19" s="15">
        <v>2.6</v>
      </c>
      <c r="F19" s="15">
        <v>0.2</v>
      </c>
      <c r="G19" s="15">
        <v>0.55</v>
      </c>
      <c r="H19" s="15">
        <v>1.52</v>
      </c>
      <c r="I19" s="15">
        <v>6</v>
      </c>
      <c r="J19" s="15">
        <f t="shared" si="11"/>
        <v>9.120000000000001</v>
      </c>
      <c r="K19" s="16">
        <f t="shared" si="12"/>
        <v>1.82</v>
      </c>
      <c r="L19" s="16">
        <f t="shared" si="13"/>
        <v>1.4300000000000002</v>
      </c>
      <c r="M19" s="19">
        <f t="shared" si="14"/>
        <v>3.25</v>
      </c>
      <c r="N19" s="19">
        <f t="shared" si="15"/>
        <v>5.870000000000001</v>
      </c>
      <c r="O19" s="19">
        <f t="shared" si="16"/>
        <v>312.57750000000004</v>
      </c>
      <c r="P19" s="20">
        <f t="shared" si="17"/>
        <v>8.04195804195804</v>
      </c>
      <c r="Q19" s="20">
        <f t="shared" si="18"/>
        <v>2.8061538461538467</v>
      </c>
      <c r="R19" s="21">
        <f t="shared" si="19"/>
        <v>764.1374999999999</v>
      </c>
      <c r="S19" s="21">
        <f t="shared" si="20"/>
        <v>90.58241739130438</v>
      </c>
      <c r="T19" s="22">
        <f t="shared" si="21"/>
        <v>673.5550826086956</v>
      </c>
      <c r="U19" s="27">
        <v>43810</v>
      </c>
      <c r="V19" s="2" t="s">
        <v>111</v>
      </c>
    </row>
    <row r="20" spans="1:22" ht="12.75">
      <c r="A20" s="6" t="s">
        <v>112</v>
      </c>
      <c r="B20" s="14">
        <v>5160</v>
      </c>
      <c r="C20" s="15">
        <v>52</v>
      </c>
      <c r="D20" s="15">
        <v>8.7</v>
      </c>
      <c r="E20" s="15">
        <v>3.1</v>
      </c>
      <c r="F20" s="15">
        <v>0.2</v>
      </c>
      <c r="G20" s="15">
        <v>0.55</v>
      </c>
      <c r="H20" s="15">
        <v>1.45</v>
      </c>
      <c r="I20" s="15">
        <v>6</v>
      </c>
      <c r="J20" s="15">
        <f t="shared" si="11"/>
        <v>8.7</v>
      </c>
      <c r="K20" s="16">
        <f t="shared" si="12"/>
        <v>1.74</v>
      </c>
      <c r="L20" s="16">
        <f t="shared" si="13"/>
        <v>1.7050000000000003</v>
      </c>
      <c r="M20" s="19">
        <f t="shared" si="14"/>
        <v>3.4450000000000003</v>
      </c>
      <c r="N20" s="19">
        <f t="shared" si="15"/>
        <v>5.254999999999999</v>
      </c>
      <c r="O20" s="19">
        <f t="shared" si="16"/>
        <v>271.15799999999996</v>
      </c>
      <c r="P20" s="20">
        <f t="shared" si="17"/>
        <v>6.744868035190614</v>
      </c>
      <c r="Q20" s="20">
        <f t="shared" si="18"/>
        <v>2.5253991291727136</v>
      </c>
      <c r="R20" s="21">
        <f t="shared" si="19"/>
        <v>740.4599999999999</v>
      </c>
      <c r="S20" s="21">
        <f t="shared" si="20"/>
        <v>104.6555686956522</v>
      </c>
      <c r="T20" s="22">
        <f t="shared" si="21"/>
        <v>635.8044313043478</v>
      </c>
      <c r="U20" s="27">
        <v>43898</v>
      </c>
      <c r="V20" s="2" t="s">
        <v>112</v>
      </c>
    </row>
    <row r="21" spans="1:22" ht="12.75">
      <c r="A21" s="6" t="s">
        <v>113</v>
      </c>
      <c r="B21" s="14">
        <v>4111</v>
      </c>
      <c r="C21" s="15">
        <v>41</v>
      </c>
      <c r="D21" s="15">
        <v>11.4</v>
      </c>
      <c r="E21" s="15">
        <v>1.5</v>
      </c>
      <c r="F21" s="15">
        <v>0.2</v>
      </c>
      <c r="G21" s="15">
        <v>0.48</v>
      </c>
      <c r="H21" s="15">
        <v>1.3</v>
      </c>
      <c r="I21" s="15">
        <v>6</v>
      </c>
      <c r="J21" s="15">
        <f t="shared" si="11"/>
        <v>7.800000000000001</v>
      </c>
      <c r="K21" s="16">
        <f t="shared" si="12"/>
        <v>2.2800000000000002</v>
      </c>
      <c r="L21" s="16">
        <f t="shared" si="13"/>
        <v>0.72</v>
      </c>
      <c r="M21" s="19">
        <f t="shared" si="14"/>
        <v>3</v>
      </c>
      <c r="N21" s="19">
        <f t="shared" si="15"/>
        <v>4.800000000000001</v>
      </c>
      <c r="O21" s="19">
        <f t="shared" si="16"/>
        <v>197.32800000000003</v>
      </c>
      <c r="P21" s="20">
        <f t="shared" si="17"/>
        <v>13.93939393939394</v>
      </c>
      <c r="Q21" s="20">
        <f t="shared" si="18"/>
        <v>2.6</v>
      </c>
      <c r="R21" s="21">
        <f t="shared" si="19"/>
        <v>589.9285</v>
      </c>
      <c r="S21" s="21">
        <f t="shared" si="20"/>
        <v>40.34499652173913</v>
      </c>
      <c r="T21" s="22">
        <f t="shared" si="21"/>
        <v>549.5835034782608</v>
      </c>
      <c r="U21" s="51">
        <v>43991</v>
      </c>
      <c r="V21" s="2" t="s">
        <v>113</v>
      </c>
    </row>
    <row r="22" spans="1:22" ht="12.75">
      <c r="A22" s="6" t="s">
        <v>114</v>
      </c>
      <c r="B22" s="14">
        <v>4707</v>
      </c>
      <c r="C22" s="15">
        <v>47</v>
      </c>
      <c r="D22" s="15">
        <v>8.1</v>
      </c>
      <c r="E22" s="15">
        <v>2.7</v>
      </c>
      <c r="F22" s="15">
        <v>0.2</v>
      </c>
      <c r="G22" s="15">
        <v>0.48</v>
      </c>
      <c r="H22" s="15">
        <v>1.3</v>
      </c>
      <c r="I22" s="15">
        <v>6</v>
      </c>
      <c r="J22" s="15">
        <f t="shared" si="11"/>
        <v>7.800000000000001</v>
      </c>
      <c r="K22" s="16">
        <f t="shared" si="12"/>
        <v>1.62</v>
      </c>
      <c r="L22" s="16">
        <f t="shared" si="13"/>
        <v>1.296</v>
      </c>
      <c r="M22" s="19">
        <f t="shared" si="14"/>
        <v>2.9160000000000004</v>
      </c>
      <c r="N22" s="19">
        <f t="shared" si="15"/>
        <v>4.884</v>
      </c>
      <c r="O22" s="19">
        <f t="shared" si="16"/>
        <v>229.88988</v>
      </c>
      <c r="P22" s="20">
        <f t="shared" si="17"/>
        <v>7.744107744107743</v>
      </c>
      <c r="Q22" s="20">
        <f t="shared" si="18"/>
        <v>2.674897119341564</v>
      </c>
      <c r="R22" s="21">
        <f t="shared" si="19"/>
        <v>675.4544999999999</v>
      </c>
      <c r="S22" s="21">
        <f t="shared" si="20"/>
        <v>83.14935965217393</v>
      </c>
      <c r="T22" s="22">
        <f t="shared" si="21"/>
        <v>592.305140347826</v>
      </c>
      <c r="U22" s="51">
        <v>44045</v>
      </c>
      <c r="V22" s="2" t="s">
        <v>114</v>
      </c>
    </row>
    <row r="23" spans="1:23" ht="12.75">
      <c r="A23" s="52" t="s">
        <v>119</v>
      </c>
      <c r="B23" s="15">
        <v>959</v>
      </c>
      <c r="C23" s="15">
        <v>48</v>
      </c>
      <c r="D23" s="15">
        <v>8.5</v>
      </c>
      <c r="E23" s="15">
        <v>2.4</v>
      </c>
      <c r="F23" s="15">
        <v>0.2</v>
      </c>
      <c r="G23" s="15">
        <v>0.48</v>
      </c>
      <c r="H23" s="15">
        <v>1.3</v>
      </c>
      <c r="I23" s="15">
        <v>6</v>
      </c>
      <c r="J23" s="15">
        <f t="shared" si="11"/>
        <v>7.800000000000001</v>
      </c>
      <c r="K23" s="16">
        <f t="shared" si="12"/>
        <v>1.7000000000000002</v>
      </c>
      <c r="L23" s="16">
        <f t="shared" si="13"/>
        <v>1.152</v>
      </c>
      <c r="M23" s="19">
        <f t="shared" si="14"/>
        <v>2.8520000000000003</v>
      </c>
      <c r="N23" s="19">
        <f t="shared" si="15"/>
        <v>4.948</v>
      </c>
      <c r="O23" s="19">
        <f t="shared" si="16"/>
        <v>47.45132</v>
      </c>
      <c r="P23" s="20">
        <f t="shared" si="17"/>
        <v>8.712121212121211</v>
      </c>
      <c r="Q23" s="20">
        <f t="shared" si="18"/>
        <v>2.73492286115007</v>
      </c>
      <c r="R23" s="21">
        <f t="shared" si="19"/>
        <v>137.6165</v>
      </c>
      <c r="S23" s="21">
        <f t="shared" si="20"/>
        <v>15.058468173913043</v>
      </c>
      <c r="T23" s="22">
        <f t="shared" si="21"/>
        <v>122.55803182608696</v>
      </c>
      <c r="U23" s="50">
        <v>44053</v>
      </c>
      <c r="V23" s="43" t="s">
        <v>119</v>
      </c>
      <c r="W23" t="s">
        <v>120</v>
      </c>
    </row>
    <row r="24" spans="1:22" ht="12.75">
      <c r="A24" s="6" t="s">
        <v>115</v>
      </c>
      <c r="B24" s="15">
        <v>4877</v>
      </c>
      <c r="C24" s="15">
        <v>49</v>
      </c>
      <c r="D24" s="15">
        <v>8.9</v>
      </c>
      <c r="E24" s="15">
        <v>2.6</v>
      </c>
      <c r="F24" s="15">
        <v>0.2</v>
      </c>
      <c r="G24" s="15">
        <v>0.48</v>
      </c>
      <c r="H24" s="15">
        <v>1.35</v>
      </c>
      <c r="I24" s="15">
        <v>6</v>
      </c>
      <c r="J24" s="15">
        <f>I24*H24</f>
        <v>8.100000000000001</v>
      </c>
      <c r="K24" s="16">
        <f>F24*D24</f>
        <v>1.7800000000000002</v>
      </c>
      <c r="L24" s="16">
        <f>E24*G24</f>
        <v>1.248</v>
      </c>
      <c r="M24" s="19">
        <f t="shared" si="14"/>
        <v>3.0280000000000005</v>
      </c>
      <c r="N24" s="19">
        <f t="shared" si="15"/>
        <v>5.072000000000001</v>
      </c>
      <c r="O24" s="19">
        <f t="shared" si="16"/>
        <v>247.36144000000004</v>
      </c>
      <c r="P24" s="20">
        <f t="shared" si="17"/>
        <v>8.04195804195804</v>
      </c>
      <c r="Q24" s="20">
        <f t="shared" si="18"/>
        <v>2.6750330250990753</v>
      </c>
      <c r="R24" s="21">
        <f t="shared" si="19"/>
        <v>699.8494999999999</v>
      </c>
      <c r="S24" s="21">
        <f t="shared" si="20"/>
        <v>82.96158678260872</v>
      </c>
      <c r="T24" s="22">
        <f t="shared" si="21"/>
        <v>616.8879132173912</v>
      </c>
      <c r="U24" s="50">
        <v>44133</v>
      </c>
      <c r="V24" s="2" t="s">
        <v>115</v>
      </c>
    </row>
    <row r="25" spans="1:22" ht="12.75">
      <c r="A25" s="6" t="s">
        <v>116</v>
      </c>
      <c r="B25" s="15">
        <v>4808</v>
      </c>
      <c r="C25" s="15">
        <v>48</v>
      </c>
      <c r="D25" s="15">
        <v>10.2</v>
      </c>
      <c r="E25" s="15">
        <v>3.3</v>
      </c>
      <c r="F25" s="15">
        <v>0.2</v>
      </c>
      <c r="G25" s="15">
        <v>0.48</v>
      </c>
      <c r="H25" s="15">
        <v>1.4</v>
      </c>
      <c r="I25" s="15">
        <v>6</v>
      </c>
      <c r="J25" s="15">
        <f>I25*H25</f>
        <v>8.399999999999999</v>
      </c>
      <c r="K25" s="16">
        <f>F25*D25</f>
        <v>2.04</v>
      </c>
      <c r="L25" s="16">
        <f>E25*G25</f>
        <v>1.5839999999999999</v>
      </c>
      <c r="M25" s="19">
        <f t="shared" si="14"/>
        <v>3.6239999999999997</v>
      </c>
      <c r="N25" s="19">
        <f t="shared" si="15"/>
        <v>4.775999999999999</v>
      </c>
      <c r="O25" s="19">
        <f t="shared" si="16"/>
        <v>229.63007999999994</v>
      </c>
      <c r="P25" s="20">
        <f t="shared" si="17"/>
        <v>6.336088154269972</v>
      </c>
      <c r="Q25" s="20">
        <f t="shared" si="18"/>
        <v>2.3178807947019866</v>
      </c>
      <c r="R25" s="21">
        <f t="shared" si="19"/>
        <v>689.948</v>
      </c>
      <c r="S25" s="21">
        <f t="shared" si="20"/>
        <v>103.80764660869566</v>
      </c>
      <c r="T25" s="22">
        <f t="shared" si="21"/>
        <v>586.1403533913043</v>
      </c>
      <c r="U25" s="50">
        <v>44208</v>
      </c>
      <c r="V25" s="43" t="s">
        <v>116</v>
      </c>
    </row>
    <row r="26" spans="1:22" ht="12.75">
      <c r="A26" s="6" t="s">
        <v>117</v>
      </c>
      <c r="B26" s="15">
        <v>4642</v>
      </c>
      <c r="C26" s="15">
        <v>47</v>
      </c>
      <c r="D26" s="15">
        <v>10.7</v>
      </c>
      <c r="E26" s="15">
        <v>2.6</v>
      </c>
      <c r="F26" s="15">
        <v>0.2</v>
      </c>
      <c r="G26" s="15">
        <v>0.57</v>
      </c>
      <c r="H26" s="15">
        <v>1.5</v>
      </c>
      <c r="I26" s="15">
        <v>6</v>
      </c>
      <c r="J26" s="15">
        <f>I26*H26</f>
        <v>9</v>
      </c>
      <c r="K26" s="16">
        <f>F26*D26</f>
        <v>2.14</v>
      </c>
      <c r="L26" s="16">
        <f>E26*G26</f>
        <v>1.482</v>
      </c>
      <c r="M26" s="19">
        <f t="shared" si="14"/>
        <v>3.622</v>
      </c>
      <c r="N26" s="19">
        <f t="shared" si="15"/>
        <v>5.378</v>
      </c>
      <c r="O26" s="19">
        <f t="shared" si="16"/>
        <v>249.64676</v>
      </c>
      <c r="P26" s="20">
        <f t="shared" si="17"/>
        <v>8.04195804195804</v>
      </c>
      <c r="Q26" s="20">
        <f t="shared" si="18"/>
        <v>2.484815019326339</v>
      </c>
      <c r="R26" s="21">
        <f t="shared" si="19"/>
        <v>666.127</v>
      </c>
      <c r="S26" s="21">
        <f t="shared" si="20"/>
        <v>78.96405286956524</v>
      </c>
      <c r="T26" s="22">
        <f t="shared" si="21"/>
        <v>587.1629471304348</v>
      </c>
      <c r="U26" s="50">
        <v>44277</v>
      </c>
      <c r="V26" s="43" t="s">
        <v>117</v>
      </c>
    </row>
    <row r="27" spans="1:22" ht="13.5" thickBot="1">
      <c r="A27" s="6" t="s">
        <v>118</v>
      </c>
      <c r="B27" s="44">
        <v>4839</v>
      </c>
      <c r="C27" s="45">
        <v>49</v>
      </c>
      <c r="D27" s="45">
        <v>9.6</v>
      </c>
      <c r="E27" s="45">
        <v>2.1</v>
      </c>
      <c r="F27" s="45">
        <v>0.2</v>
      </c>
      <c r="G27" s="45">
        <v>0.57</v>
      </c>
      <c r="H27" s="45">
        <v>1.5</v>
      </c>
      <c r="I27" s="45">
        <v>6</v>
      </c>
      <c r="J27" s="45">
        <f>I27*H27</f>
        <v>9</v>
      </c>
      <c r="K27" s="46">
        <f>F27*D27</f>
        <v>1.92</v>
      </c>
      <c r="L27" s="46">
        <f>E27*G27</f>
        <v>1.1969999999999998</v>
      </c>
      <c r="M27" s="47">
        <f t="shared" si="14"/>
        <v>3.117</v>
      </c>
      <c r="N27" s="19">
        <f t="shared" si="15"/>
        <v>5.883</v>
      </c>
      <c r="O27" s="19">
        <f t="shared" si="16"/>
        <v>284.67837</v>
      </c>
      <c r="P27" s="20">
        <f t="shared" si="17"/>
        <v>9.956709956709956</v>
      </c>
      <c r="Q27" s="20">
        <f t="shared" si="18"/>
        <v>2.8873917228103947</v>
      </c>
      <c r="R27" s="48">
        <f t="shared" si="19"/>
        <v>694.3965</v>
      </c>
      <c r="S27" s="48">
        <f t="shared" si="20"/>
        <v>66.48533530434784</v>
      </c>
      <c r="T27" s="49">
        <f t="shared" si="21"/>
        <v>627.9111646956521</v>
      </c>
      <c r="U27" s="50">
        <v>44358</v>
      </c>
      <c r="V27" s="43" t="s">
        <v>118</v>
      </c>
    </row>
    <row r="28" spans="1:22" ht="13.5" thickBot="1">
      <c r="A28" s="4" t="s">
        <v>25</v>
      </c>
      <c r="B28" s="25">
        <f>SUM(B7:B27)</f>
        <v>101660</v>
      </c>
      <c r="C28" s="5" t="s">
        <v>23</v>
      </c>
      <c r="D28" s="5" t="s">
        <v>23</v>
      </c>
      <c r="E28" s="5" t="s">
        <v>23</v>
      </c>
      <c r="F28" s="5" t="s">
        <v>23</v>
      </c>
      <c r="G28" s="5" t="s">
        <v>23</v>
      </c>
      <c r="H28" s="5" t="s">
        <v>23</v>
      </c>
      <c r="I28" s="5" t="s">
        <v>23</v>
      </c>
      <c r="J28" s="5"/>
      <c r="K28" s="5" t="s">
        <v>23</v>
      </c>
      <c r="L28" s="5" t="s">
        <v>23</v>
      </c>
      <c r="M28" s="5" t="s">
        <v>23</v>
      </c>
      <c r="N28" s="5" t="s">
        <v>23</v>
      </c>
      <c r="O28" s="23">
        <f>SUM(O7:O27)</f>
        <v>5764.2725599999985</v>
      </c>
      <c r="P28" s="5" t="s">
        <v>23</v>
      </c>
      <c r="Q28" s="5" t="s">
        <v>23</v>
      </c>
      <c r="R28" s="12">
        <f>SUM(R7:R27)</f>
        <v>14588.210000000001</v>
      </c>
      <c r="S28" s="12">
        <f>SUM(S7:S27)</f>
        <v>1797.8286221739133</v>
      </c>
      <c r="T28" s="24">
        <f>SUM(T7:T27)</f>
        <v>12790.381377826085</v>
      </c>
      <c r="V28" s="4" t="s">
        <v>25</v>
      </c>
    </row>
    <row r="29" spans="1:22" ht="13.5" thickBot="1">
      <c r="A29" s="4" t="s">
        <v>28</v>
      </c>
      <c r="B29" s="7" t="s">
        <v>23</v>
      </c>
      <c r="C29" s="12">
        <f>AVERAGE(C7:C27)</f>
        <v>50.42857142857143</v>
      </c>
      <c r="D29" s="12">
        <f aca="true" t="shared" si="22" ref="D29:N29">AVERAGE(D7:D27)</f>
        <v>8.738095238095237</v>
      </c>
      <c r="E29" s="12">
        <f t="shared" si="22"/>
        <v>2.6761904761904765</v>
      </c>
      <c r="F29" s="12">
        <f t="shared" si="22"/>
        <v>0.18285714285714294</v>
      </c>
      <c r="G29" s="12">
        <f t="shared" si="22"/>
        <v>0.5390476190476191</v>
      </c>
      <c r="H29" s="12">
        <f t="shared" si="22"/>
        <v>1.4461904761904762</v>
      </c>
      <c r="I29" s="12">
        <f>AVERAGE(I7:I27)</f>
        <v>6</v>
      </c>
      <c r="J29" s="12">
        <f t="shared" si="22"/>
        <v>8.677142857142858</v>
      </c>
      <c r="K29" s="12">
        <f t="shared" si="22"/>
        <v>1.6060952380952382</v>
      </c>
      <c r="L29" s="12">
        <f t="shared" si="22"/>
        <v>1.4434761904761906</v>
      </c>
      <c r="M29" s="23">
        <f t="shared" si="22"/>
        <v>3.0495714285714293</v>
      </c>
      <c r="N29" s="23">
        <f t="shared" si="22"/>
        <v>5.627571428571428</v>
      </c>
      <c r="O29" s="12" t="s">
        <v>23</v>
      </c>
      <c r="P29" s="23">
        <f>AVERAGE(P7:P27)</f>
        <v>8.070974024733973</v>
      </c>
      <c r="Q29" s="23">
        <f>AVERAGE(Q7:Q27)</f>
        <v>2.8671862192719737</v>
      </c>
      <c r="R29" s="12" t="s">
        <v>23</v>
      </c>
      <c r="S29" s="12" t="s">
        <v>23</v>
      </c>
      <c r="T29" s="13" t="s">
        <v>23</v>
      </c>
      <c r="V29" s="4" t="s">
        <v>28</v>
      </c>
    </row>
    <row r="32" spans="2:3" ht="12.75">
      <c r="B32" s="41" t="s">
        <v>100</v>
      </c>
      <c r="C32" t="s">
        <v>101</v>
      </c>
    </row>
    <row r="33" spans="2:3" ht="12.75">
      <c r="B33" s="41" t="s">
        <v>106</v>
      </c>
      <c r="C33" t="s">
        <v>107</v>
      </c>
    </row>
    <row r="36" ht="18.75">
      <c r="H36" s="42" t="s">
        <v>108</v>
      </c>
    </row>
  </sheetData>
  <hyperlinks>
    <hyperlink ref="H36" r:id="rId1" display="http://sycomoreen.free.fr/syco_Golf_GTE85PLUS_FAQ_fra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2019-04-14T19:56:27Z</dcterms:created>
  <dcterms:modified xsi:type="dcterms:W3CDTF">2021-06-11T14:54:19Z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